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0.1.200\Compartida$\OAI\2025\Informes financieros\Octubre\"/>
    </mc:Choice>
  </mc:AlternateContent>
  <xr:revisionPtr revIDLastSave="0" documentId="8_{BDDE0BA9-E6B6-437C-8083-AD97DEFA16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2025  (2)" sheetId="5" r:id="rId1"/>
  </sheets>
  <definedNames>
    <definedName name="_xlnm.Print_Area" localSheetId="0">'Plantilla Ejecución 2025  (2)'!$A$1:$L$115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0" i="5" l="1"/>
  <c r="L58" i="5"/>
  <c r="L33" i="5"/>
  <c r="L34" i="5"/>
  <c r="L32" i="5"/>
  <c r="L22" i="5"/>
  <c r="L23" i="5"/>
  <c r="L24" i="5"/>
  <c r="L25" i="5"/>
  <c r="L26" i="5"/>
  <c r="L27" i="5"/>
  <c r="L28" i="5"/>
  <c r="L29" i="5"/>
  <c r="L30" i="5"/>
  <c r="L21" i="5"/>
  <c r="L20" i="5"/>
  <c r="L18" i="5"/>
  <c r="L16" i="5"/>
  <c r="K23" i="5"/>
  <c r="K7" i="5" s="1"/>
  <c r="L7" i="5" s="1"/>
  <c r="L8" i="5"/>
  <c r="L9" i="5"/>
  <c r="L10" i="5"/>
  <c r="L11" i="5"/>
  <c r="L12" i="5"/>
  <c r="L13" i="5"/>
  <c r="L14" i="5"/>
  <c r="L15" i="5"/>
  <c r="L17" i="5"/>
  <c r="L19" i="5"/>
  <c r="K33" i="5"/>
  <c r="K13" i="5"/>
  <c r="K8" i="5"/>
  <c r="L63" i="5"/>
  <c r="L60" i="5"/>
  <c r="L59" i="5"/>
  <c r="H58" i="5"/>
  <c r="G58" i="5"/>
  <c r="F58" i="5"/>
  <c r="E58" i="5"/>
  <c r="D58" i="5"/>
  <c r="L39" i="5"/>
  <c r="I33" i="5"/>
  <c r="H33" i="5"/>
  <c r="G33" i="5"/>
  <c r="F33" i="5"/>
  <c r="E33" i="5"/>
  <c r="D33" i="5"/>
  <c r="L31" i="5"/>
  <c r="J23" i="5"/>
  <c r="I23" i="5"/>
  <c r="H23" i="5"/>
  <c r="G23" i="5"/>
  <c r="F23" i="5"/>
  <c r="E23" i="5"/>
  <c r="D23" i="5"/>
  <c r="B23" i="5"/>
  <c r="J13" i="5"/>
  <c r="I13" i="5"/>
  <c r="H13" i="5"/>
  <c r="G13" i="5"/>
  <c r="F13" i="5"/>
  <c r="E13" i="5"/>
  <c r="D13" i="5"/>
  <c r="C13" i="5"/>
  <c r="B13" i="5"/>
  <c r="J8" i="5"/>
  <c r="I8" i="5"/>
  <c r="H8" i="5"/>
  <c r="G8" i="5"/>
  <c r="F8" i="5"/>
  <c r="E8" i="5"/>
  <c r="D8" i="5"/>
  <c r="C8" i="5"/>
  <c r="B8" i="5"/>
  <c r="K90" i="5" l="1"/>
  <c r="B7" i="5"/>
  <c r="F7" i="5"/>
  <c r="J7" i="5"/>
  <c r="C7" i="5"/>
  <c r="G7" i="5"/>
  <c r="H7" i="5"/>
  <c r="B90" i="5"/>
  <c r="I90" i="5"/>
  <c r="E90" i="5"/>
  <c r="C90" i="5"/>
  <c r="J90" i="5"/>
  <c r="F90" i="5"/>
  <c r="E7" i="5"/>
  <c r="I7" i="5"/>
  <c r="G90" i="5"/>
  <c r="D90" i="5"/>
  <c r="H90" i="5"/>
  <c r="D7" i="5"/>
</calcChain>
</file>

<file path=xl/sharedStrings.xml><?xml version="1.0" encoding="utf-8"?>
<sst xmlns="http://schemas.openxmlformats.org/spreadsheetml/2006/main" count="109" uniqueCount="104">
  <si>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</si>
  <si>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</si>
  <si>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</si>
  <si>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</si>
  <si>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</si>
  <si>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</si>
  <si>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</si>
  <si>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</si>
  <si>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</si>
  <si>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</si>
  <si>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</si>
  <si>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</si>
  <si>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</si>
  <si>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</si>
  <si>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</si>
  <si>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</si>
  <si>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</si>
  <si>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</si>
  <si>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</si>
  <si>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</si>
  <si>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</si>
  <si>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</si>
  <si>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</si>
  <si>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</si>
  <si>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</si>
  <si>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</si>
  <si>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</si>
  <si>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</si>
  <si>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</si>
  <si>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</si>
  <si>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</si>
  <si>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</si>
  <si>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</si>
  <si>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</si>
  <si>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</si>
  <si>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</si>
  <si>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</si>
  <si>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</si>
  <si>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</si>
  <si>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</si>
  <si>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</si>
  <si>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</si>
  <si>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</si>
  <si>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</si>
  <si>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</si>
  <si>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</si>
  <si>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</si>
  <si>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</si>
  <si>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</si>
  <si>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</si>
  <si>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</si>
  <si>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</si>
  <si>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</si>
  <si>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</si>
  <si>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</si>
  <si>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</si>
  <si>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</si>
  <si>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</si>
  <si>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</si>
  <si>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</si>
  <si>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</si>
  <si>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</si>
  <si>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</si>
  <si>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</si>
  <si>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</si>
  <si>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</si>
  <si>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</si>
  <si>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</si>
  <si>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</si>
  <si>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</si>
  <si>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</si>
  <si>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</si>
  <si>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</si>
  <si>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</si>
  <si>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</si>
  <si>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</si>
  <si>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</si>
  <si>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</si>
  <si>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>MINISTERIO DE INDUSTRIA Y COMERCIO Y MIPYMES</t>
  </si>
  <si>
    <t>Instituto Nacional de Proteccion de los Derechos del Consumidor</t>
  </si>
  <si>
    <t>__________________________</t>
  </si>
  <si>
    <t>en RD$</t>
  </si>
  <si>
    <r>
      <t xml:space="preserve">     </t>
    </r>
    <r>
      <rPr>
        <b/>
        <sz val="11"/>
        <color theme="1"/>
        <rFont val="Calibri"/>
        <family val="2"/>
        <scheme val="minor"/>
      </rPr>
      <t xml:space="preserve"> 2.5- TRANSFERENCIAS CORRIENTES</t>
    </r>
  </si>
  <si>
    <t>%</t>
  </si>
  <si>
    <t xml:space="preserve">                     ________________________________</t>
  </si>
  <si>
    <r>
      <t xml:space="preserve"> </t>
    </r>
    <r>
      <rPr>
        <b/>
        <sz val="12"/>
        <color theme="1"/>
        <rFont val="Arial Narrow"/>
        <family val="2"/>
      </rPr>
      <t xml:space="preserve"> Presupuesto Aprobado: </t>
    </r>
    <r>
      <rPr>
        <sz val="12"/>
        <color theme="1"/>
        <rFont val="Arial Narrow"/>
        <family val="2"/>
      </rPr>
      <t xml:space="preserve">se refiere al presupuesto aprobado en la Ley de Presupuesto General del Estado. </t>
    </r>
  </si>
  <si>
    <r>
      <rPr>
        <b/>
        <sz val="12"/>
        <color theme="1"/>
        <rFont val="Arial Narrow"/>
        <family val="2"/>
      </rPr>
      <t xml:space="preserve">  Presupuesto Modificado:</t>
    </r>
    <r>
      <rPr>
        <sz val="12"/>
        <color theme="1"/>
        <rFont val="Arial Narrow"/>
        <family val="2"/>
      </rPr>
      <t xml:space="preserve"> Se refiere al presupuesto aprobado en caso de que el Congreso Nacional apruebe un presupuesto complementario. </t>
    </r>
  </si>
  <si>
    <r>
      <t xml:space="preserve">  </t>
    </r>
    <r>
      <rPr>
        <b/>
        <sz val="12"/>
        <color theme="1"/>
        <rFont val="Arial Narrow"/>
        <family val="2"/>
      </rPr>
      <t xml:space="preserve">Total Devengado: </t>
    </r>
    <r>
      <rPr>
        <sz val="12"/>
        <color theme="1"/>
        <rFont val="Arial Narrow"/>
        <family val="2"/>
      </rPr>
      <t>Son los recursos financieros que surgen con la obligación de pago por la recepción de conformidad de obras, bienes y servicios oportunamente contratados, en los casos de gastos sin contraprestación, por haberse cumplido los requisitos administrativos dispuestos por reglamento de la presente Ley.</t>
    </r>
  </si>
  <si>
    <t xml:space="preserve">     Analista De Presupuesto </t>
  </si>
  <si>
    <t xml:space="preserve">                         Enc. Departamento Financiero </t>
  </si>
  <si>
    <t xml:space="preserve">                             Licda. Katy Tavarez </t>
  </si>
  <si>
    <t>Año 2025</t>
  </si>
  <si>
    <t xml:space="preserve">                            Febrero </t>
  </si>
  <si>
    <t xml:space="preserve">                                Enero </t>
  </si>
  <si>
    <t xml:space="preserve">          Abril</t>
  </si>
  <si>
    <t xml:space="preserve">          Marzo</t>
  </si>
  <si>
    <t xml:space="preserve">                                                                                                                              Total </t>
  </si>
  <si>
    <t>Mayo</t>
  </si>
  <si>
    <t xml:space="preserve">     Licda. Odaliza Báez</t>
  </si>
  <si>
    <t>Junio</t>
  </si>
  <si>
    <t>Julio</t>
  </si>
  <si>
    <t>Agosto</t>
  </si>
  <si>
    <t xml:space="preserve">Septiembre 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</si>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</sst>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1" applyFont="1" applyAlignment="1">
      <alignment vertical="center" wrapText="1"/>
    </xf>
    <xf numFmtId="0" fontId="1" fillId="0" borderId="0" xfId="0" applyFont="1"/>
    <xf numFmtId="43" fontId="1" fillId="0" borderId="0" xfId="0" applyNumberFormat="1" applyFont="1"/>
    <xf numFmtId="39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43" fontId="1" fillId="3" borderId="2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4" fontId="5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43" fontId="5" fillId="0" borderId="0" xfId="0" applyNumberFormat="1" applyFont="1" applyAlignment="1">
      <alignment vertical="center"/>
    </xf>
    <xf numFmtId="43" fontId="6" fillId="0" borderId="0" xfId="0" applyNumberFormat="1" applyFont="1" applyAlignment="1">
      <alignment vertical="center"/>
    </xf>
    <xf numFmtId="43" fontId="7" fillId="0" borderId="0" xfId="0" applyNumberFormat="1" applyFont="1" applyAlignment="1">
      <alignment vertical="center" wrapText="1"/>
    </xf>
    <xf numFmtId="43" fontId="7" fillId="3" borderId="2" xfId="0" applyNumberFormat="1" applyFont="1" applyFill="1" applyBorder="1" applyAlignment="1">
      <alignment vertical="center" wrapText="1"/>
    </xf>
    <xf numFmtId="43" fontId="8" fillId="0" borderId="0" xfId="0" applyNumberFormat="1" applyFont="1" applyAlignment="1">
      <alignment vertical="center"/>
    </xf>
    <xf numFmtId="0" fontId="7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 vertical="center"/>
    </xf>
    <xf numFmtId="43" fontId="1" fillId="3" borderId="0" xfId="0" applyNumberFormat="1" applyFont="1" applyFill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43" fontId="7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758825</xdr:colOff>
      <xdr:row>0</xdr:row>
      <xdr:rowOff>0</xdr:rowOff>
    </xdr:from>
    <xdr:to>
      <xdr:col>7</xdr:col>
      <xdr:colOff>1141647</xdr:colOff>
      <xdr:row>4</xdr:row>
      <xdr:rowOff>88900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C484C89-11CE-484C-9391-ECD815FBD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0908" y="69850"/>
          <a:ext cx="1621072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2352675</xdr:colOff>
      <xdr:row>3</xdr:row>
      <xdr:rowOff>187325</xdr:rowOff>
    </xdr:to>
    <xdr:pic>
      <xdr:nvPicPr>
        <xdr:cNvPr id="3" name="Imagen 2" descr="Despacho del Ministro - Ministerio de Industria, Comercio y Mypimes - MICM">
          <a:extLst>
            <a:ext uri="{FF2B5EF4-FFF2-40B4-BE49-F238E27FC236}">
              <a16:creationId xmlns:a16="http://schemas.microsoft.com/office/drawing/2014/main" id="{BC524AEF-3DBE-45E4-9BFE-895AD76F3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6675"/>
          <a:ext cx="1238250" cy="75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769409</xdr:colOff>
      <xdr:row>50</xdr:row>
      <xdr:rowOff>52915</xdr:rowOff>
    </xdr:from>
    <xdr:ext cx="1621072" cy="931334"/>
    <xdr:pic>
      <xdr:nvPicPr>
        <xdr:cNvPr id="6" name="3 Imagen">
          <a:extLst>
            <a:ext uri="{FF2B5EF4-FFF2-40B4-BE49-F238E27FC236}">
              <a16:creationId xmlns:a16="http://schemas.microsoft.com/office/drawing/2014/main" id="{BBD1E04B-0253-48A5-96FC-1E2975C31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1492" y="12424832"/>
          <a:ext cx="1621072" cy="931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1093261</xdr:colOff>
      <xdr:row>50</xdr:row>
      <xdr:rowOff>95251</xdr:rowOff>
    </xdr:from>
    <xdr:ext cx="1238250" cy="825499"/>
    <xdr:pic>
      <xdr:nvPicPr>
        <xdr:cNvPr id="7" name="Imagen 6" descr="Despacho del Ministro - Ministerio de Industria, Comercio y Mypimes - MICM">
          <a:extLst>
            <a:ext uri="{FF2B5EF4-FFF2-40B4-BE49-F238E27FC236}">
              <a16:creationId xmlns:a16="http://schemas.microsoft.com/office/drawing/2014/main" id="{51B2D9D8-EF67-47FE-9C72-FC5391BCE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261" y="12467168"/>
          <a:ext cx="1238250" cy="825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A6087-A5E0-408C-BB6C-67143770E8B9}">
  <sheetPr>
    <pageSetUpPr fitToPage="1"/>
  </sheetPr>
  <dimension ref="A1:Z103"/>
  <sheetViews>
    <sheetView showGridLines="0" tabSelected="1" view="pageBreakPreview" topLeftCell="C1" zoomScaleNormal="100" zoomScaleSheetLayoutView="100" workbookViewId="0">
      <selection activeCell="K95" sqref="K95"/>
    </sheetView>
  </sheetViews>
  <sheetFormatPr baseColWidth="10" defaultColWidth="9.140625" defaultRowHeight="15" x14ac:dyDescent="0.25"/>
  <cols>
    <col min="1" max="1" width="59.7109375" customWidth="1"/>
    <col min="2" max="3" width="22.85546875" style="22" customWidth="1"/>
    <col min="4" max="11" width="18.5703125" style="22" customWidth="1"/>
    <col min="12" max="12" width="20" style="12" customWidth="1"/>
    <col min="13" max="13" width="0.5703125" style="12" customWidth="1"/>
    <col min="14" max="14" width="14.85546875" bestFit="1" customWidth="1"/>
    <col min="15" max="15" width="96.7109375" bestFit="1" customWidth="1"/>
    <col min="17" max="24" width="6" bestFit="1" customWidth="1"/>
    <col min="25" max="26" width="7" bestFit="1" customWidth="1"/>
  </cols>
  <sheetData>
    <row r="1" spans="1:26" x14ac:dyDescent="0.25">
      <c r="A1" s="39" t="s">
        <v>78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9"/>
      <c r="O1" s="9"/>
    </row>
    <row r="2" spans="1:26" x14ac:dyDescent="0.25">
      <c r="A2" s="39" t="s">
        <v>79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29"/>
      <c r="O2" s="5"/>
    </row>
    <row r="3" spans="1:26" x14ac:dyDescent="0.25">
      <c r="A3" s="39" t="s">
        <v>91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29"/>
      <c r="O3" s="5"/>
    </row>
    <row r="4" spans="1:26" x14ac:dyDescent="0.25">
      <c r="A4" s="39" t="s">
        <v>77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29"/>
      <c r="O4" s="5"/>
    </row>
    <row r="5" spans="1:26" x14ac:dyDescent="0.25">
      <c r="A5" s="40" t="s">
        <v>81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17"/>
      <c r="O5" s="5"/>
    </row>
    <row r="6" spans="1:26" ht="30" x14ac:dyDescent="0.25">
      <c r="A6" s="14" t="s">
        <v>0</v>
      </c>
      <c r="B6" s="28" t="s">
        <v>93</v>
      </c>
      <c r="C6" s="28" t="s">
        <v>92</v>
      </c>
      <c r="D6" s="28" t="s">
        <v>95</v>
      </c>
      <c r="E6" s="28" t="s">
        <v>94</v>
      </c>
      <c r="F6" s="28" t="s">
        <v>97</v>
      </c>
      <c r="G6" s="28" t="s">
        <v>99</v>
      </c>
      <c r="H6" s="28" t="s">
        <v>100</v>
      </c>
      <c r="I6" s="28" t="s">
        <v>101</v>
      </c>
      <c r="J6" s="28" t="s">
        <v>102</v>
      </c>
      <c r="K6" s="28" t="s">
        <v>103</v>
      </c>
      <c r="L6" s="28" t="s">
        <v>96</v>
      </c>
      <c r="M6" s="15" t="s">
        <v>83</v>
      </c>
      <c r="Y6" s="16"/>
      <c r="Z6" s="16"/>
    </row>
    <row r="7" spans="1:26" x14ac:dyDescent="0.25">
      <c r="A7" s="1" t="s">
        <v>1</v>
      </c>
      <c r="B7" s="20">
        <f>B8+B13</f>
        <v>20765391.670000002</v>
      </c>
      <c r="C7" s="20">
        <f>C8+C13</f>
        <v>21555682.319999997</v>
      </c>
      <c r="D7" s="20">
        <f>D8+D13+D23+D33+D58</f>
        <v>26164090.609999999</v>
      </c>
      <c r="E7" s="20">
        <f>E8+E13+E23+E58+E33</f>
        <v>24206844.039999995</v>
      </c>
      <c r="F7" s="20">
        <f>F8+F13+F23+F33+F58</f>
        <v>28567705.25</v>
      </c>
      <c r="G7" s="20">
        <f>G8+G13+G23+G33+G58</f>
        <v>40779855.810000002</v>
      </c>
      <c r="H7" s="20">
        <f>H8+H13+H23+H33+H58</f>
        <v>25669405.699999996</v>
      </c>
      <c r="I7" s="20">
        <f>I8+I13+I23+I33</f>
        <v>28336516.800000001</v>
      </c>
      <c r="J7" s="20">
        <f>J8+J13+J23</f>
        <v>24536288.41</v>
      </c>
      <c r="K7" s="20">
        <f>K8+K13+K23+K33</f>
        <v>23722447.73</v>
      </c>
      <c r="L7" s="11">
        <f>+D7+C7+B7+E7+F7+G7+H7+I7+J7+K7</f>
        <v>264304228.33999997</v>
      </c>
      <c r="M7" s="11">
        <v>18.260000000000002</v>
      </c>
      <c r="O7" s="1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5">
      <c r="A8" s="2" t="s">
        <v>2</v>
      </c>
      <c r="B8" s="20">
        <f>B9+B10+B11+B12</f>
        <v>19827275.310000002</v>
      </c>
      <c r="C8" s="20">
        <f>C9+C10+C11+C12</f>
        <v>19720346.159999996</v>
      </c>
      <c r="D8" s="20">
        <f>+D9+D10+D11+D12</f>
        <v>19799108.350000001</v>
      </c>
      <c r="E8" s="20">
        <f>E9+E10+E11+E12</f>
        <v>20453009.049999997</v>
      </c>
      <c r="F8" s="20">
        <f>F9+F10+F12</f>
        <v>19870586.77</v>
      </c>
      <c r="G8" s="20">
        <f>G9+G10+G12</f>
        <v>34455969.480000004</v>
      </c>
      <c r="H8" s="20">
        <f>H9+H10+H11+H12</f>
        <v>20061159.59</v>
      </c>
      <c r="I8" s="20">
        <f>I9+I10+I12</f>
        <v>22136449.540000003</v>
      </c>
      <c r="J8" s="20">
        <f>J9+J10+J11+J12</f>
        <v>19891869.830000002</v>
      </c>
      <c r="K8" s="20">
        <f>K9+K10+K12</f>
        <v>20095055.329999998</v>
      </c>
      <c r="L8" s="11">
        <f t="shared" ref="L8:L19" si="0">+D8+C8+B8+E8+F8+G8+H8+I8+J8+K8</f>
        <v>216310829.41000003</v>
      </c>
      <c r="M8" s="12">
        <v>20.079999999999998</v>
      </c>
      <c r="N8" s="16"/>
      <c r="O8" s="16"/>
      <c r="Q8" s="7"/>
    </row>
    <row r="9" spans="1:26" x14ac:dyDescent="0.25">
      <c r="A9" s="3" t="s">
        <v>3</v>
      </c>
      <c r="B9" s="21">
        <v>16631539.17</v>
      </c>
      <c r="C9" s="21">
        <v>16434705.83</v>
      </c>
      <c r="D9" s="21">
        <v>16554372.5</v>
      </c>
      <c r="E9" s="21">
        <v>17188155.629999999</v>
      </c>
      <c r="F9" s="21">
        <v>16705372.5</v>
      </c>
      <c r="G9" s="21">
        <v>17273387.960000001</v>
      </c>
      <c r="H9" s="21">
        <v>16821959.359999999</v>
      </c>
      <c r="I9" s="21">
        <v>17629439.170000002</v>
      </c>
      <c r="J9" s="21">
        <v>16447182.67</v>
      </c>
      <c r="K9" s="21">
        <v>16876358.66</v>
      </c>
      <c r="L9" s="11">
        <f t="shared" si="0"/>
        <v>168562473.44999999</v>
      </c>
      <c r="M9" s="11">
        <v>22.08</v>
      </c>
      <c r="N9" s="16"/>
    </row>
    <row r="10" spans="1:26" x14ac:dyDescent="0.25">
      <c r="A10" s="3" t="s">
        <v>4</v>
      </c>
      <c r="B10" s="21">
        <v>680000</v>
      </c>
      <c r="C10" s="21">
        <v>680000</v>
      </c>
      <c r="D10" s="21">
        <v>680000</v>
      </c>
      <c r="E10" s="21">
        <v>677000</v>
      </c>
      <c r="F10" s="21">
        <v>637000</v>
      </c>
      <c r="G10" s="21">
        <v>14615760</v>
      </c>
      <c r="H10" s="21">
        <v>622000</v>
      </c>
      <c r="I10" s="21">
        <v>1951013.98</v>
      </c>
      <c r="J10" s="21">
        <v>823476.7</v>
      </c>
      <c r="K10" s="21">
        <v>674000</v>
      </c>
      <c r="L10" s="11">
        <f t="shared" si="0"/>
        <v>22040250.68</v>
      </c>
      <c r="M10" s="11">
        <v>6.12</v>
      </c>
      <c r="N10" s="16"/>
    </row>
    <row r="11" spans="1:26" x14ac:dyDescent="0.25">
      <c r="A11" s="3" t="s">
        <v>34</v>
      </c>
      <c r="B11" s="24">
        <v>0</v>
      </c>
      <c r="C11" s="24">
        <v>120000</v>
      </c>
      <c r="D11" s="24">
        <v>60000</v>
      </c>
      <c r="E11" s="24">
        <v>90000</v>
      </c>
      <c r="F11" s="24">
        <v>0</v>
      </c>
      <c r="G11" s="24">
        <v>0</v>
      </c>
      <c r="H11" s="24">
        <v>90000</v>
      </c>
      <c r="I11" s="24">
        <v>0</v>
      </c>
      <c r="J11" s="24">
        <v>120000</v>
      </c>
      <c r="K11" s="24">
        <v>0</v>
      </c>
      <c r="L11" s="11">
        <f t="shared" si="0"/>
        <v>480000</v>
      </c>
      <c r="M11" s="11">
        <v>0</v>
      </c>
    </row>
    <row r="12" spans="1:26" x14ac:dyDescent="0.25">
      <c r="A12" s="3" t="s">
        <v>5</v>
      </c>
      <c r="B12" s="21">
        <v>2515736.14</v>
      </c>
      <c r="C12" s="21">
        <v>2485640.33</v>
      </c>
      <c r="D12" s="21">
        <v>2504735.85</v>
      </c>
      <c r="E12" s="21">
        <v>2497853.42</v>
      </c>
      <c r="F12" s="21">
        <v>2528214.27</v>
      </c>
      <c r="G12" s="21">
        <v>2566821.52</v>
      </c>
      <c r="H12" s="21">
        <v>2527200.23</v>
      </c>
      <c r="I12" s="21">
        <v>2555996.39</v>
      </c>
      <c r="J12" s="21">
        <v>2501210.46</v>
      </c>
      <c r="K12" s="21">
        <v>2544696.67</v>
      </c>
      <c r="L12" s="11">
        <f t="shared" si="0"/>
        <v>25228105.280000001</v>
      </c>
      <c r="M12" s="11">
        <v>23.36</v>
      </c>
    </row>
    <row r="13" spans="1:26" s="9" customFormat="1" x14ac:dyDescent="0.25">
      <c r="A13" s="2" t="s">
        <v>6</v>
      </c>
      <c r="B13" s="20">
        <f>B14+B16+B18</f>
        <v>938116.36</v>
      </c>
      <c r="C13" s="20">
        <f>C14+C16+C18+C19+C26</f>
        <v>1835336.16</v>
      </c>
      <c r="D13" s="20">
        <f>D14+D15+D16+D17+D18+D19+D20+D21+D22</f>
        <v>5779658.6899999995</v>
      </c>
      <c r="E13" s="20">
        <f>E14+E15+E16+E17+E18+E20+E21+E22</f>
        <v>2618654.5299999998</v>
      </c>
      <c r="F13" s="20">
        <f>F14+F15+F16+F17+F18+F20+F21+F22+F19</f>
        <v>4808270.1999999993</v>
      </c>
      <c r="G13" s="20">
        <f>G14+G15+G16+G17+G18+G20+G21+G22</f>
        <v>5590127.1100000003</v>
      </c>
      <c r="H13" s="20">
        <f>H14+H15+H16+H17+H18+H19+H20+H21+H22</f>
        <v>5120774.99</v>
      </c>
      <c r="I13" s="20">
        <f>I14+I16+I18+I20+I21</f>
        <v>5503060.5999999996</v>
      </c>
      <c r="J13" s="20">
        <f>J14+J15+J16+J17+J18+J19+J20+J21</f>
        <v>4384446</v>
      </c>
      <c r="K13" s="20">
        <f>K14+K15+K16+K17+K18+K20+K21</f>
        <v>3345510.3</v>
      </c>
      <c r="L13" s="11">
        <f t="shared" si="0"/>
        <v>39923954.939999998</v>
      </c>
      <c r="M13" s="11">
        <v>15.83</v>
      </c>
    </row>
    <row r="14" spans="1:26" x14ac:dyDescent="0.25">
      <c r="A14" s="3" t="s">
        <v>7</v>
      </c>
      <c r="B14" s="21">
        <v>805698.86</v>
      </c>
      <c r="C14" s="21">
        <v>879865.17</v>
      </c>
      <c r="D14" s="21">
        <v>909186.39</v>
      </c>
      <c r="E14" s="21">
        <v>865387.95</v>
      </c>
      <c r="F14" s="21">
        <v>921282.1</v>
      </c>
      <c r="G14" s="21">
        <v>804238.51</v>
      </c>
      <c r="H14" s="21">
        <v>994858.6</v>
      </c>
      <c r="I14" s="21">
        <v>877607.33</v>
      </c>
      <c r="J14" s="21">
        <v>816666.8</v>
      </c>
      <c r="K14" s="21">
        <v>873768.18</v>
      </c>
      <c r="L14" s="11">
        <f t="shared" si="0"/>
        <v>8748559.8899999987</v>
      </c>
      <c r="M14" s="11">
        <v>19.73</v>
      </c>
    </row>
    <row r="15" spans="1:26" x14ac:dyDescent="0.25">
      <c r="A15" s="3" t="s">
        <v>8</v>
      </c>
      <c r="B15" s="24">
        <v>0</v>
      </c>
      <c r="C15" s="24">
        <v>0</v>
      </c>
      <c r="D15" s="24">
        <v>457091.43</v>
      </c>
      <c r="E15" s="24">
        <v>78765</v>
      </c>
      <c r="F15" s="24">
        <v>1106710.2</v>
      </c>
      <c r="G15" s="24">
        <v>1509220</v>
      </c>
      <c r="H15" s="24">
        <v>883469.4</v>
      </c>
      <c r="I15" s="24">
        <v>0</v>
      </c>
      <c r="J15" s="24">
        <v>189933.34</v>
      </c>
      <c r="K15" s="24">
        <v>713699.99</v>
      </c>
      <c r="L15" s="11">
        <f t="shared" si="0"/>
        <v>4938889.3600000003</v>
      </c>
      <c r="M15" s="11">
        <v>7.33</v>
      </c>
    </row>
    <row r="16" spans="1:26" x14ac:dyDescent="0.25">
      <c r="A16" s="3" t="s">
        <v>9</v>
      </c>
      <c r="B16" s="21">
        <v>132417.5</v>
      </c>
      <c r="C16" s="21">
        <v>461147.5</v>
      </c>
      <c r="D16" s="21">
        <v>492501.45</v>
      </c>
      <c r="E16" s="21">
        <v>514961.91999999998</v>
      </c>
      <c r="F16" s="21">
        <v>459469.5</v>
      </c>
      <c r="G16" s="21">
        <v>1251141.2</v>
      </c>
      <c r="H16" s="21">
        <v>324015</v>
      </c>
      <c r="I16" s="21">
        <v>209160</v>
      </c>
      <c r="J16" s="21">
        <v>417455</v>
      </c>
      <c r="K16" s="21">
        <v>289730.37</v>
      </c>
      <c r="L16" s="11">
        <f>+D16+C16+B16+E16+F16+G16+H16+I16+J16+K16</f>
        <v>4551999.4400000004</v>
      </c>
      <c r="M16" s="11">
        <v>32.880000000000003</v>
      </c>
    </row>
    <row r="17" spans="1:14" x14ac:dyDescent="0.25">
      <c r="A17" s="3" t="s">
        <v>10</v>
      </c>
      <c r="B17" s="24">
        <v>0</v>
      </c>
      <c r="C17" s="24">
        <v>0</v>
      </c>
      <c r="D17" s="24">
        <v>310227.96000000002</v>
      </c>
      <c r="E17" s="24">
        <v>1500</v>
      </c>
      <c r="F17" s="24">
        <v>102525.82</v>
      </c>
      <c r="G17" s="24">
        <v>303299</v>
      </c>
      <c r="H17" s="24">
        <v>8803.23</v>
      </c>
      <c r="I17" s="24">
        <v>0</v>
      </c>
      <c r="J17" s="24">
        <v>667939.72</v>
      </c>
      <c r="K17" s="24">
        <v>1700</v>
      </c>
      <c r="L17" s="11">
        <f t="shared" si="0"/>
        <v>1395995.73</v>
      </c>
      <c r="M17" s="11">
        <v>0</v>
      </c>
    </row>
    <row r="18" spans="1:14" x14ac:dyDescent="0.25">
      <c r="A18" s="3" t="s">
        <v>11</v>
      </c>
      <c r="B18" s="24">
        <v>0</v>
      </c>
      <c r="C18" s="24">
        <v>104312</v>
      </c>
      <c r="D18" s="24">
        <v>750200.72</v>
      </c>
      <c r="E18" s="24">
        <v>565396</v>
      </c>
      <c r="F18" s="24">
        <v>761996</v>
      </c>
      <c r="G18" s="24">
        <v>1386235.77</v>
      </c>
      <c r="H18" s="24">
        <v>437045.44</v>
      </c>
      <c r="I18" s="24">
        <v>2413352.2799999998</v>
      </c>
      <c r="J18" s="24">
        <v>562156</v>
      </c>
      <c r="K18" s="24">
        <v>435000</v>
      </c>
      <c r="L18" s="11">
        <f>+D18+C18+B18+E18+F18+G18+H18+I18+J18+K18</f>
        <v>7415694.209999999</v>
      </c>
      <c r="M18" s="11">
        <v>20.58</v>
      </c>
    </row>
    <row r="19" spans="1:14" x14ac:dyDescent="0.25">
      <c r="A19" s="3" t="s">
        <v>12</v>
      </c>
      <c r="B19" s="24">
        <v>0</v>
      </c>
      <c r="C19" s="24">
        <v>177611.49</v>
      </c>
      <c r="D19" s="24">
        <v>439968.94</v>
      </c>
      <c r="E19" s="24">
        <v>0</v>
      </c>
      <c r="F19" s="24">
        <v>903505.97</v>
      </c>
      <c r="G19" s="24">
        <v>0</v>
      </c>
      <c r="H19" s="24">
        <v>441592.85</v>
      </c>
      <c r="I19" s="24">
        <v>0</v>
      </c>
      <c r="J19" s="24">
        <v>263981.36</v>
      </c>
      <c r="K19" s="24">
        <v>0</v>
      </c>
      <c r="L19" s="11">
        <f t="shared" si="0"/>
        <v>2226660.61</v>
      </c>
      <c r="M19" s="11">
        <v>10.14</v>
      </c>
    </row>
    <row r="20" spans="1:14" ht="30" x14ac:dyDescent="0.25">
      <c r="A20" s="3" t="s">
        <v>13</v>
      </c>
      <c r="B20" s="24">
        <v>0</v>
      </c>
      <c r="C20" s="24">
        <v>0</v>
      </c>
      <c r="D20" s="24">
        <v>194972.36</v>
      </c>
      <c r="E20" s="24">
        <v>123572.27</v>
      </c>
      <c r="F20" s="24">
        <v>300606.03000000003</v>
      </c>
      <c r="G20" s="24">
        <v>125362.63</v>
      </c>
      <c r="H20" s="24">
        <v>17346.03</v>
      </c>
      <c r="I20" s="24">
        <v>1140370.99</v>
      </c>
      <c r="J20" s="24">
        <v>914313.78</v>
      </c>
      <c r="K20" s="24">
        <v>850787.9</v>
      </c>
      <c r="L20" s="11">
        <f>+D20+E20+F20+G20+H20+I20+J20+K20</f>
        <v>3667331.9899999998</v>
      </c>
      <c r="M20" s="11">
        <v>4.33</v>
      </c>
    </row>
    <row r="21" spans="1:14" ht="30" x14ac:dyDescent="0.25">
      <c r="A21" s="3" t="s">
        <v>14</v>
      </c>
      <c r="B21" s="24">
        <v>0</v>
      </c>
      <c r="C21" s="24">
        <v>0</v>
      </c>
      <c r="D21" s="24">
        <v>1371040</v>
      </c>
      <c r="E21" s="24">
        <v>232972.91</v>
      </c>
      <c r="F21" s="24">
        <v>247800</v>
      </c>
      <c r="G21" s="24">
        <v>210630</v>
      </c>
      <c r="H21" s="24">
        <v>581327.65</v>
      </c>
      <c r="I21" s="24">
        <v>862570</v>
      </c>
      <c r="J21" s="24">
        <v>552000</v>
      </c>
      <c r="K21" s="24">
        <v>180823.86</v>
      </c>
      <c r="L21" s="11">
        <f>+D21+E21+F21+G21+H21+I21+J21+K21</f>
        <v>4239164.42</v>
      </c>
      <c r="M21" s="11">
        <v>5.85</v>
      </c>
    </row>
    <row r="22" spans="1:14" x14ac:dyDescent="0.25">
      <c r="A22" s="3" t="s">
        <v>35</v>
      </c>
      <c r="B22" s="24">
        <v>0</v>
      </c>
      <c r="C22" s="24">
        <v>0</v>
      </c>
      <c r="D22" s="24">
        <v>854469.44</v>
      </c>
      <c r="E22" s="24">
        <v>236098.48</v>
      </c>
      <c r="F22" s="24">
        <v>4374.58</v>
      </c>
      <c r="G22" s="24">
        <v>0</v>
      </c>
      <c r="H22" s="24">
        <v>1432316.79</v>
      </c>
      <c r="I22" s="24">
        <v>0</v>
      </c>
      <c r="J22" s="24">
        <v>0</v>
      </c>
      <c r="K22" s="24">
        <v>0</v>
      </c>
      <c r="L22" s="11">
        <f t="shared" ref="L22:L30" si="1">+D22+E22+F22+G22+H22+I22+J22+K22</f>
        <v>2527259.29</v>
      </c>
      <c r="M22" s="11">
        <v>9.1</v>
      </c>
    </row>
    <row r="23" spans="1:14" s="9" customFormat="1" x14ac:dyDescent="0.25">
      <c r="A23" s="2" t="s">
        <v>15</v>
      </c>
      <c r="B23" s="23">
        <f>SUM(B24:B32)</f>
        <v>0</v>
      </c>
      <c r="C23" s="23">
        <v>0</v>
      </c>
      <c r="D23" s="23">
        <f>+D24+D32</f>
        <v>93533.59</v>
      </c>
      <c r="E23" s="23">
        <f>E24+E26+E28+E29+E30+E32</f>
        <v>230319.06</v>
      </c>
      <c r="F23" s="23">
        <f>F24+F25+F26+F29+F30+F32</f>
        <v>3657559.2700000005</v>
      </c>
      <c r="G23" s="23">
        <f>G24+G30+G31+G32</f>
        <v>153095.97</v>
      </c>
      <c r="H23" s="23">
        <f>H24+H28+H29+H30+H32</f>
        <v>330141.15000000002</v>
      </c>
      <c r="I23" s="23">
        <f>I32</f>
        <v>657006.66</v>
      </c>
      <c r="J23" s="23">
        <f>J24+J32</f>
        <v>259972.58</v>
      </c>
      <c r="K23" s="23">
        <f>K24+K26+K28+K29+K30+K32</f>
        <v>221882.10000000003</v>
      </c>
      <c r="L23" s="11">
        <f t="shared" si="1"/>
        <v>5603510.3800000008</v>
      </c>
      <c r="M23" s="11">
        <v>13</v>
      </c>
    </row>
    <row r="24" spans="1:14" x14ac:dyDescent="0.25">
      <c r="A24" s="3" t="s">
        <v>16</v>
      </c>
      <c r="B24" s="24">
        <v>0</v>
      </c>
      <c r="C24" s="24">
        <v>0</v>
      </c>
      <c r="D24" s="24">
        <v>68323.59</v>
      </c>
      <c r="E24" s="24">
        <v>176993.65</v>
      </c>
      <c r="F24" s="24">
        <v>94310.8</v>
      </c>
      <c r="G24" s="24">
        <v>72841.97</v>
      </c>
      <c r="H24" s="24">
        <v>136946.54999999999</v>
      </c>
      <c r="I24" s="24">
        <v>0</v>
      </c>
      <c r="J24" s="24">
        <v>117893</v>
      </c>
      <c r="K24" s="24">
        <v>136821.38</v>
      </c>
      <c r="L24" s="11">
        <f t="shared" si="1"/>
        <v>804130.94000000006</v>
      </c>
      <c r="M24" s="11">
        <v>19.75</v>
      </c>
    </row>
    <row r="25" spans="1:14" x14ac:dyDescent="0.25">
      <c r="A25" s="3" t="s">
        <v>17</v>
      </c>
      <c r="B25" s="24">
        <v>0</v>
      </c>
      <c r="C25" s="24">
        <v>0</v>
      </c>
      <c r="D25" s="24">
        <v>0</v>
      </c>
      <c r="E25" s="24"/>
      <c r="F25" s="24">
        <v>37989.379999999997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11">
        <f t="shared" si="1"/>
        <v>37989.379999999997</v>
      </c>
      <c r="M25" s="11">
        <v>0</v>
      </c>
    </row>
    <row r="26" spans="1:14" x14ac:dyDescent="0.25">
      <c r="A26" s="3" t="s">
        <v>18</v>
      </c>
      <c r="B26" s="24">
        <v>0</v>
      </c>
      <c r="C26" s="24">
        <v>212400</v>
      </c>
      <c r="D26" s="24">
        <v>0</v>
      </c>
      <c r="E26" s="24">
        <v>6653.91</v>
      </c>
      <c r="F26" s="24">
        <v>49324</v>
      </c>
      <c r="G26" s="24">
        <v>0</v>
      </c>
      <c r="H26" s="24">
        <v>0</v>
      </c>
      <c r="I26" s="24">
        <v>0</v>
      </c>
      <c r="J26" s="24">
        <v>0</v>
      </c>
      <c r="K26" s="24">
        <v>18012.580000000002</v>
      </c>
      <c r="L26" s="11">
        <f t="shared" si="1"/>
        <v>73990.490000000005</v>
      </c>
      <c r="M26" s="11">
        <v>11.25</v>
      </c>
    </row>
    <row r="27" spans="1:14" x14ac:dyDescent="0.25">
      <c r="A27" s="3" t="s">
        <v>19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/>
      <c r="K27" s="24">
        <v>0</v>
      </c>
      <c r="L27" s="11">
        <f t="shared" si="1"/>
        <v>0</v>
      </c>
      <c r="M27" s="11">
        <v>0</v>
      </c>
    </row>
    <row r="28" spans="1:14" x14ac:dyDescent="0.25">
      <c r="A28" s="3" t="s">
        <v>20</v>
      </c>
      <c r="B28" s="24">
        <v>0</v>
      </c>
      <c r="C28" s="24">
        <v>0</v>
      </c>
      <c r="D28" s="24">
        <v>0</v>
      </c>
      <c r="E28" s="24">
        <v>404.98</v>
      </c>
      <c r="F28" s="24">
        <v>0</v>
      </c>
      <c r="G28" s="24">
        <v>0</v>
      </c>
      <c r="H28" s="24">
        <v>7023.34</v>
      </c>
      <c r="I28" s="24">
        <v>0</v>
      </c>
      <c r="J28" s="24">
        <v>0</v>
      </c>
      <c r="K28" s="24">
        <v>2656.25</v>
      </c>
      <c r="L28" s="11">
        <f t="shared" si="1"/>
        <v>10084.57</v>
      </c>
      <c r="M28" s="11">
        <v>30.21</v>
      </c>
    </row>
    <row r="29" spans="1:14" ht="30" x14ac:dyDescent="0.25">
      <c r="A29" s="3" t="s">
        <v>21</v>
      </c>
      <c r="B29" s="24">
        <v>0</v>
      </c>
      <c r="C29" s="24">
        <v>0</v>
      </c>
      <c r="D29" s="24">
        <v>0</v>
      </c>
      <c r="E29" s="24">
        <v>2559.4899999999998</v>
      </c>
      <c r="F29" s="24">
        <v>1805.4</v>
      </c>
      <c r="G29" s="24">
        <v>0</v>
      </c>
      <c r="H29" s="24">
        <v>562.79999999999995</v>
      </c>
      <c r="I29" s="24">
        <v>0</v>
      </c>
      <c r="J29" s="24">
        <v>0</v>
      </c>
      <c r="K29" s="24">
        <v>4157.9799999999996</v>
      </c>
      <c r="L29" s="11">
        <f t="shared" si="1"/>
        <v>9085.6699999999983</v>
      </c>
      <c r="M29" s="11">
        <v>53.34</v>
      </c>
    </row>
    <row r="30" spans="1:14" ht="14.25" customHeight="1" x14ac:dyDescent="0.25">
      <c r="A30" s="3" t="s">
        <v>22</v>
      </c>
      <c r="B30" s="24">
        <v>0</v>
      </c>
      <c r="C30" s="24">
        <v>0</v>
      </c>
      <c r="D30" s="24">
        <v>0</v>
      </c>
      <c r="E30" s="24">
        <v>14870.2</v>
      </c>
      <c r="F30" s="24">
        <v>3180275.68</v>
      </c>
      <c r="G30" s="24">
        <v>15000</v>
      </c>
      <c r="H30" s="24">
        <v>42775.98</v>
      </c>
      <c r="I30" s="24">
        <v>0</v>
      </c>
      <c r="J30" s="24">
        <v>0</v>
      </c>
      <c r="K30" s="24">
        <v>17152.47</v>
      </c>
      <c r="L30" s="11">
        <f t="shared" si="1"/>
        <v>3270074.3300000005</v>
      </c>
      <c r="M30" s="11">
        <v>3.61</v>
      </c>
      <c r="N30" s="8"/>
    </row>
    <row r="31" spans="1:14" ht="30" x14ac:dyDescent="0.25">
      <c r="A31" s="3" t="s">
        <v>36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/>
      <c r="H31" s="24">
        <v>0</v>
      </c>
      <c r="I31" s="24">
        <v>0</v>
      </c>
      <c r="J31" s="24">
        <v>0</v>
      </c>
      <c r="K31" s="24">
        <v>0</v>
      </c>
      <c r="L31" s="11">
        <f>E31</f>
        <v>0</v>
      </c>
      <c r="M31" s="11">
        <v>0</v>
      </c>
    </row>
    <row r="32" spans="1:14" x14ac:dyDescent="0.25">
      <c r="A32" s="3" t="s">
        <v>23</v>
      </c>
      <c r="B32" s="24">
        <v>0</v>
      </c>
      <c r="C32" s="24">
        <v>0</v>
      </c>
      <c r="D32" s="24">
        <v>25210</v>
      </c>
      <c r="E32" s="24">
        <v>28836.83</v>
      </c>
      <c r="F32" s="24">
        <v>293854.01</v>
      </c>
      <c r="G32" s="24">
        <v>65254</v>
      </c>
      <c r="H32" s="24">
        <v>142832.48000000001</v>
      </c>
      <c r="I32" s="24">
        <v>657006.66</v>
      </c>
      <c r="J32" s="24">
        <v>142079.57999999999</v>
      </c>
      <c r="K32" s="24">
        <v>43081.440000000002</v>
      </c>
      <c r="L32" s="11">
        <f>+D32+E32+F32+G32+H32+I32+J32+K32</f>
        <v>1398155</v>
      </c>
      <c r="M32" s="11">
        <v>5.93</v>
      </c>
    </row>
    <row r="33" spans="1:15" s="9" customFormat="1" x14ac:dyDescent="0.25">
      <c r="A33" s="2" t="s">
        <v>24</v>
      </c>
      <c r="B33" s="24">
        <v>0</v>
      </c>
      <c r="C33" s="24">
        <v>0</v>
      </c>
      <c r="D33" s="23">
        <f>+D34</f>
        <v>180000</v>
      </c>
      <c r="E33" s="23">
        <f>E39</f>
        <v>157345.04</v>
      </c>
      <c r="F33" s="23">
        <f>F34</f>
        <v>180000</v>
      </c>
      <c r="G33" s="23">
        <f>G34</f>
        <v>210000</v>
      </c>
      <c r="H33" s="23">
        <f>H34</f>
        <v>110000</v>
      </c>
      <c r="I33" s="23">
        <f>I34</f>
        <v>40000</v>
      </c>
      <c r="J33" s="23">
        <v>0</v>
      </c>
      <c r="K33" s="23">
        <f>K34</f>
        <v>60000</v>
      </c>
      <c r="L33" s="11">
        <f t="shared" ref="L33:L34" si="2">+D33+E33+F33+G33+H33+I33+J33+K33</f>
        <v>937345.04</v>
      </c>
      <c r="M33" s="11">
        <v>8.5</v>
      </c>
    </row>
    <row r="34" spans="1:15" x14ac:dyDescent="0.25">
      <c r="A34" s="3" t="s">
        <v>25</v>
      </c>
      <c r="B34" s="24">
        <v>0</v>
      </c>
      <c r="C34" s="24">
        <v>0</v>
      </c>
      <c r="D34" s="24">
        <v>180000</v>
      </c>
      <c r="E34" s="24">
        <v>0</v>
      </c>
      <c r="F34" s="24">
        <v>180000</v>
      </c>
      <c r="G34" s="24">
        <v>210000</v>
      </c>
      <c r="H34" s="24">
        <v>110000</v>
      </c>
      <c r="I34" s="24">
        <v>40000</v>
      </c>
      <c r="J34" s="24">
        <v>0</v>
      </c>
      <c r="K34" s="24">
        <v>60000</v>
      </c>
      <c r="L34" s="11">
        <f t="shared" si="2"/>
        <v>780000</v>
      </c>
      <c r="M34" s="11">
        <v>9.6199999999999992</v>
      </c>
    </row>
    <row r="35" spans="1:15" ht="30" x14ac:dyDescent="0.25">
      <c r="A35" s="3" t="s">
        <v>37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/>
      <c r="J35" s="24">
        <v>0</v>
      </c>
      <c r="K35" s="24">
        <v>0</v>
      </c>
      <c r="L35" s="11">
        <v>0</v>
      </c>
      <c r="M35" s="11">
        <v>0</v>
      </c>
    </row>
    <row r="36" spans="1:15" ht="30" x14ac:dyDescent="0.25">
      <c r="A36" s="3" t="s">
        <v>38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11">
        <v>0</v>
      </c>
      <c r="M36" s="11">
        <v>0</v>
      </c>
    </row>
    <row r="37" spans="1:15" ht="30" x14ac:dyDescent="0.25">
      <c r="A37" s="3" t="s">
        <v>39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11">
        <v>0</v>
      </c>
      <c r="M37" s="11">
        <v>0</v>
      </c>
    </row>
    <row r="38" spans="1:15" ht="30" x14ac:dyDescent="0.25">
      <c r="A38" s="3" t="s">
        <v>40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11">
        <v>0</v>
      </c>
      <c r="M38" s="11">
        <v>0</v>
      </c>
    </row>
    <row r="39" spans="1:15" x14ac:dyDescent="0.25">
      <c r="A39" s="3" t="s">
        <v>26</v>
      </c>
      <c r="B39" s="24">
        <v>0</v>
      </c>
      <c r="C39" s="24">
        <v>0</v>
      </c>
      <c r="D39" s="24">
        <v>0</v>
      </c>
      <c r="E39" s="24">
        <v>157345.04</v>
      </c>
      <c r="F39" s="24"/>
      <c r="G39" s="24">
        <v>0</v>
      </c>
      <c r="H39" s="24"/>
      <c r="I39" s="24">
        <v>0</v>
      </c>
      <c r="J39" s="24">
        <v>0</v>
      </c>
      <c r="K39" s="24">
        <v>0</v>
      </c>
      <c r="L39" s="11">
        <f>E39</f>
        <v>157345.04</v>
      </c>
      <c r="M39" s="11">
        <v>0</v>
      </c>
    </row>
    <row r="40" spans="1:15" ht="30" x14ac:dyDescent="0.25">
      <c r="A40" s="3" t="s">
        <v>41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11">
        <v>0</v>
      </c>
      <c r="M40" s="11">
        <v>0</v>
      </c>
    </row>
    <row r="41" spans="1:15" x14ac:dyDescent="0.25">
      <c r="A41" s="5" t="s">
        <v>82</v>
      </c>
      <c r="B41" s="23">
        <v>0</v>
      </c>
      <c r="C41" s="23">
        <v>0</v>
      </c>
      <c r="D41" s="23"/>
      <c r="E41" s="23"/>
      <c r="F41" s="23">
        <v>0</v>
      </c>
      <c r="G41" s="23">
        <v>0</v>
      </c>
      <c r="H41" s="23"/>
      <c r="I41" s="23">
        <v>0</v>
      </c>
      <c r="J41" s="23">
        <v>0</v>
      </c>
      <c r="K41" s="23">
        <v>0</v>
      </c>
      <c r="L41" s="11">
        <v>0</v>
      </c>
      <c r="M41" s="11">
        <v>0</v>
      </c>
    </row>
    <row r="42" spans="1:15" x14ac:dyDescent="0.25">
      <c r="A42" s="3" t="s">
        <v>42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11">
        <v>0</v>
      </c>
      <c r="M42" s="11">
        <v>0</v>
      </c>
    </row>
    <row r="43" spans="1:15" ht="30" x14ac:dyDescent="0.25">
      <c r="A43" s="3" t="s">
        <v>43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11">
        <v>0</v>
      </c>
      <c r="M43" s="11">
        <v>0</v>
      </c>
    </row>
    <row r="44" spans="1:15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O44" s="5"/>
    </row>
    <row r="45" spans="1:15" ht="30" x14ac:dyDescent="0.25">
      <c r="A45" s="3" t="s">
        <v>44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11">
        <v>0</v>
      </c>
      <c r="M45" s="11">
        <v>0</v>
      </c>
    </row>
    <row r="46" spans="1:15" ht="30" x14ac:dyDescent="0.25">
      <c r="A46" s="3" t="s">
        <v>45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11">
        <v>0</v>
      </c>
      <c r="M46" s="11">
        <v>0</v>
      </c>
    </row>
    <row r="47" spans="1:15" ht="30" x14ac:dyDescent="0.25">
      <c r="A47" s="3" t="s">
        <v>46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11">
        <v>0</v>
      </c>
      <c r="M47" s="11">
        <v>0</v>
      </c>
    </row>
    <row r="48" spans="1:15" x14ac:dyDescent="0.25">
      <c r="A48" s="3" t="s">
        <v>47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/>
      <c r="L48" s="11">
        <v>0</v>
      </c>
      <c r="M48" s="11">
        <v>0</v>
      </c>
    </row>
    <row r="49" spans="1:13" ht="30" x14ac:dyDescent="0.25">
      <c r="A49" s="3" t="s">
        <v>48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11">
        <v>0</v>
      </c>
      <c r="M49" s="11">
        <v>0</v>
      </c>
    </row>
    <row r="50" spans="1:13" x14ac:dyDescent="0.25">
      <c r="A50" s="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11"/>
      <c r="M50" s="11"/>
    </row>
    <row r="51" spans="1:13" x14ac:dyDescent="0.25">
      <c r="A51" s="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11"/>
      <c r="M51" s="11"/>
    </row>
    <row r="52" spans="1:13" ht="10.5" customHeight="1" x14ac:dyDescent="0.25">
      <c r="A52" s="39" t="s">
        <v>78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11"/>
    </row>
    <row r="53" spans="1:13" ht="12" customHeight="1" x14ac:dyDescent="0.25">
      <c r="A53" s="39" t="s">
        <v>79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11"/>
    </row>
    <row r="54" spans="1:13" ht="12.75" customHeight="1" x14ac:dyDescent="0.25">
      <c r="A54" s="39" t="s">
        <v>91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11"/>
    </row>
    <row r="55" spans="1:13" ht="13.5" customHeight="1" x14ac:dyDescent="0.25">
      <c r="A55" s="39" t="s">
        <v>77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11"/>
    </row>
    <row r="56" spans="1:13" x14ac:dyDescent="0.25">
      <c r="A56" s="40" t="s">
        <v>81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11"/>
    </row>
    <row r="57" spans="1:13" x14ac:dyDescent="0.25">
      <c r="A57" s="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11"/>
      <c r="M57" s="11"/>
    </row>
    <row r="58" spans="1:13" x14ac:dyDescent="0.25">
      <c r="A58" s="2" t="s">
        <v>27</v>
      </c>
      <c r="B58" s="23">
        <v>0</v>
      </c>
      <c r="C58" s="23">
        <v>0</v>
      </c>
      <c r="D58" s="23">
        <f>+D59</f>
        <v>311789.98</v>
      </c>
      <c r="E58" s="23">
        <f>E59+E63</f>
        <v>747516.36</v>
      </c>
      <c r="F58" s="23">
        <f>F63</f>
        <v>51289.01</v>
      </c>
      <c r="G58" s="23">
        <f>G59</f>
        <v>370663.25</v>
      </c>
      <c r="H58" s="23">
        <f>H60+H63</f>
        <v>47329.97</v>
      </c>
      <c r="I58" s="23">
        <v>0</v>
      </c>
      <c r="J58" s="23">
        <v>0</v>
      </c>
      <c r="K58" s="23">
        <v>0</v>
      </c>
      <c r="L58" s="11">
        <f>+D58+E58+F58+G58+H58</f>
        <v>1528588.5699999998</v>
      </c>
      <c r="M58" s="11">
        <v>1.1100000000000001</v>
      </c>
    </row>
    <row r="59" spans="1:13" x14ac:dyDescent="0.25">
      <c r="A59" s="3" t="s">
        <v>28</v>
      </c>
      <c r="B59" s="24">
        <v>0</v>
      </c>
      <c r="C59" s="24">
        <v>0</v>
      </c>
      <c r="D59" s="24">
        <v>311789.98</v>
      </c>
      <c r="E59" s="24">
        <v>349412.16</v>
      </c>
      <c r="F59" s="24">
        <v>0</v>
      </c>
      <c r="G59" s="24">
        <v>370663.25</v>
      </c>
      <c r="H59" s="24">
        <v>0</v>
      </c>
      <c r="I59" s="24">
        <v>0</v>
      </c>
      <c r="J59" s="24">
        <v>0</v>
      </c>
      <c r="K59" s="24">
        <v>0</v>
      </c>
      <c r="L59" s="11">
        <f>+D59+E59+G59</f>
        <v>1031865.3899999999</v>
      </c>
      <c r="M59" s="11">
        <v>8.52</v>
      </c>
    </row>
    <row r="60" spans="1:13" x14ac:dyDescent="0.25">
      <c r="A60" s="3" t="s">
        <v>29</v>
      </c>
      <c r="B60" s="24">
        <v>0</v>
      </c>
      <c r="C60" s="24">
        <v>0</v>
      </c>
      <c r="D60" s="24">
        <v>0</v>
      </c>
      <c r="E60" s="24"/>
      <c r="F60" s="24">
        <v>0</v>
      </c>
      <c r="G60" s="24"/>
      <c r="H60" s="24">
        <v>2950</v>
      </c>
      <c r="I60" s="24">
        <v>0</v>
      </c>
      <c r="J60" s="24">
        <v>0</v>
      </c>
      <c r="K60" s="24">
        <v>0</v>
      </c>
      <c r="L60" s="11">
        <f>H60</f>
        <v>2950</v>
      </c>
      <c r="M60" s="11">
        <v>0</v>
      </c>
    </row>
    <row r="61" spans="1:13" x14ac:dyDescent="0.25">
      <c r="A61" s="3" t="s">
        <v>30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11">
        <v>0</v>
      </c>
      <c r="M61" s="11">
        <v>0</v>
      </c>
    </row>
    <row r="62" spans="1:13" ht="30" x14ac:dyDescent="0.25">
      <c r="A62" s="3" t="s">
        <v>31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11">
        <v>0</v>
      </c>
      <c r="M62" s="11">
        <v>0</v>
      </c>
    </row>
    <row r="63" spans="1:13" x14ac:dyDescent="0.25">
      <c r="A63" s="3" t="s">
        <v>32</v>
      </c>
      <c r="B63" s="24">
        <v>0</v>
      </c>
      <c r="C63" s="24">
        <v>0</v>
      </c>
      <c r="D63" s="24">
        <v>0</v>
      </c>
      <c r="E63" s="24">
        <v>398104.2</v>
      </c>
      <c r="F63" s="24">
        <v>51289.01</v>
      </c>
      <c r="G63" s="24">
        <v>0</v>
      </c>
      <c r="H63" s="24">
        <v>44379.97</v>
      </c>
      <c r="I63" s="24">
        <v>0</v>
      </c>
      <c r="J63" s="24">
        <v>0</v>
      </c>
      <c r="K63" s="24">
        <v>0</v>
      </c>
      <c r="L63" s="11">
        <f>E63+F63+H63</f>
        <v>493773.18000000005</v>
      </c>
      <c r="M63" s="11">
        <v>100</v>
      </c>
    </row>
    <row r="64" spans="1:13" x14ac:dyDescent="0.25">
      <c r="A64" s="3" t="s">
        <v>49</v>
      </c>
      <c r="B64" s="24">
        <v>0</v>
      </c>
      <c r="C64" s="24">
        <v>0</v>
      </c>
      <c r="D64" s="24">
        <v>0</v>
      </c>
      <c r="E64" s="24"/>
      <c r="F64" s="24"/>
      <c r="G64" s="24">
        <v>0</v>
      </c>
      <c r="H64" s="24"/>
      <c r="I64" s="24">
        <v>0</v>
      </c>
      <c r="J64" s="24">
        <v>0</v>
      </c>
      <c r="K64" s="24">
        <v>0</v>
      </c>
      <c r="L64" s="11">
        <v>0</v>
      </c>
      <c r="M64" s="11">
        <v>0</v>
      </c>
    </row>
    <row r="65" spans="1:14" x14ac:dyDescent="0.25">
      <c r="A65" s="3" t="s">
        <v>50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11">
        <v>0</v>
      </c>
      <c r="M65" s="11">
        <v>0</v>
      </c>
    </row>
    <row r="66" spans="1:14" x14ac:dyDescent="0.25">
      <c r="A66" s="3" t="s">
        <v>33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11">
        <v>0</v>
      </c>
      <c r="M66" s="11">
        <v>0</v>
      </c>
    </row>
    <row r="67" spans="1:14" ht="27.75" customHeight="1" x14ac:dyDescent="0.25">
      <c r="A67" s="3" t="s">
        <v>51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11">
        <v>0</v>
      </c>
      <c r="M67" s="11">
        <v>0</v>
      </c>
    </row>
    <row r="68" spans="1:14" x14ac:dyDescent="0.25">
      <c r="A68" s="3" t="s">
        <v>52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11">
        <v>0</v>
      </c>
      <c r="M68" s="11">
        <v>0</v>
      </c>
    </row>
    <row r="69" spans="1:14" x14ac:dyDescent="0.25">
      <c r="A69" s="3" t="s">
        <v>53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11">
        <v>0</v>
      </c>
      <c r="M69" s="11">
        <v>0</v>
      </c>
    </row>
    <row r="70" spans="1:14" x14ac:dyDescent="0.25">
      <c r="A70" s="3" t="s">
        <v>54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11">
        <v>0</v>
      </c>
      <c r="M70" s="11">
        <v>0</v>
      </c>
    </row>
    <row r="71" spans="1:14" ht="30" x14ac:dyDescent="0.25">
      <c r="A71" s="3" t="s">
        <v>55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11">
        <v>0</v>
      </c>
      <c r="M71" s="11">
        <v>0</v>
      </c>
    </row>
    <row r="72" spans="1:14" ht="30" x14ac:dyDescent="0.25">
      <c r="A72" s="2" t="s">
        <v>56</v>
      </c>
      <c r="B72" s="23"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11">
        <v>0</v>
      </c>
      <c r="M72" s="11">
        <v>0</v>
      </c>
    </row>
    <row r="73" spans="1:14" x14ac:dyDescent="0.25">
      <c r="A73" s="3" t="s">
        <v>57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11">
        <v>0</v>
      </c>
      <c r="M73" s="11">
        <v>0</v>
      </c>
    </row>
    <row r="74" spans="1:14" ht="30" x14ac:dyDescent="0.25">
      <c r="A74" s="3" t="s">
        <v>58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11">
        <v>0</v>
      </c>
      <c r="M74" s="11">
        <v>0</v>
      </c>
    </row>
    <row r="75" spans="1:14" x14ac:dyDescent="0.25">
      <c r="A75" s="2" t="s">
        <v>59</v>
      </c>
      <c r="B75" s="23">
        <v>0</v>
      </c>
      <c r="C75" s="23">
        <v>0</v>
      </c>
      <c r="D75" s="23">
        <v>0</v>
      </c>
      <c r="E75" s="23"/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11">
        <v>0</v>
      </c>
      <c r="M75" s="11">
        <v>0</v>
      </c>
    </row>
    <row r="76" spans="1:14" x14ac:dyDescent="0.25">
      <c r="A76" s="3" t="s">
        <v>60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11">
        <v>0</v>
      </c>
      <c r="M76" s="11">
        <v>0</v>
      </c>
    </row>
    <row r="77" spans="1:14" x14ac:dyDescent="0.25">
      <c r="A77" s="3" t="s">
        <v>61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11">
        <v>0</v>
      </c>
      <c r="M77" s="11">
        <v>0</v>
      </c>
    </row>
    <row r="78" spans="1:14" ht="30" x14ac:dyDescent="0.25">
      <c r="A78" s="3" t="s">
        <v>62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11">
        <v>0</v>
      </c>
      <c r="M78" s="11">
        <v>0</v>
      </c>
      <c r="N78" s="9"/>
    </row>
    <row r="79" spans="1:14" x14ac:dyDescent="0.25">
      <c r="A79" s="2" t="s">
        <v>63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11">
        <v>0</v>
      </c>
      <c r="M79" s="11">
        <v>0</v>
      </c>
    </row>
    <row r="80" spans="1:14" x14ac:dyDescent="0.25">
      <c r="A80" s="2" t="s">
        <v>64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11">
        <v>0</v>
      </c>
      <c r="M80" s="11">
        <v>0</v>
      </c>
    </row>
    <row r="81" spans="1:15" x14ac:dyDescent="0.25">
      <c r="A81" s="3" t="s">
        <v>65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11">
        <v>0</v>
      </c>
      <c r="M81" s="11">
        <v>0</v>
      </c>
    </row>
    <row r="82" spans="1:15" ht="16.5" customHeight="1" x14ac:dyDescent="0.25">
      <c r="A82" s="3" t="s">
        <v>66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11">
        <v>0</v>
      </c>
      <c r="M82" s="11">
        <v>0</v>
      </c>
      <c r="N82" s="16"/>
    </row>
    <row r="83" spans="1:15" x14ac:dyDescent="0.25">
      <c r="A83" s="2" t="s">
        <v>67</v>
      </c>
      <c r="B83" s="23">
        <v>0</v>
      </c>
      <c r="C83" s="23">
        <v>0</v>
      </c>
      <c r="D83" s="23"/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11">
        <v>0</v>
      </c>
      <c r="M83" s="11">
        <v>0</v>
      </c>
    </row>
    <row r="84" spans="1:15" s="9" customFormat="1" x14ac:dyDescent="0.25">
      <c r="A84" s="3" t="s">
        <v>68</v>
      </c>
      <c r="B84" s="24">
        <v>0</v>
      </c>
      <c r="C84" s="24">
        <v>0</v>
      </c>
      <c r="D84" s="24"/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11">
        <v>0</v>
      </c>
      <c r="M84" s="11">
        <v>0</v>
      </c>
      <c r="N84" s="10"/>
      <c r="O84" s="10"/>
    </row>
    <row r="85" spans="1:15" x14ac:dyDescent="0.25">
      <c r="A85" s="3" t="s">
        <v>69</v>
      </c>
      <c r="B85" s="24">
        <v>0</v>
      </c>
      <c r="C85" s="24">
        <v>0</v>
      </c>
      <c r="D85" s="24"/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11">
        <v>0</v>
      </c>
      <c r="M85" s="11">
        <v>0</v>
      </c>
    </row>
    <row r="86" spans="1:15" x14ac:dyDescent="0.25">
      <c r="A86" s="2" t="s">
        <v>70</v>
      </c>
      <c r="B86" s="23">
        <v>0</v>
      </c>
      <c r="C86" s="23">
        <v>0</v>
      </c>
      <c r="D86" s="23"/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11">
        <v>0</v>
      </c>
      <c r="M86" s="11">
        <v>0</v>
      </c>
    </row>
    <row r="87" spans="1:15" x14ac:dyDescent="0.25">
      <c r="A87" s="3" t="s">
        <v>71</v>
      </c>
      <c r="B87" s="24">
        <v>0</v>
      </c>
      <c r="C87" s="24">
        <v>0</v>
      </c>
      <c r="D87" s="24"/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11">
        <v>0</v>
      </c>
      <c r="M87" s="11">
        <v>0</v>
      </c>
    </row>
    <row r="88" spans="1:15" x14ac:dyDescent="0.25">
      <c r="A88" s="4" t="s">
        <v>72</v>
      </c>
      <c r="B88" s="25"/>
      <c r="C88" s="25"/>
      <c r="D88" s="25"/>
      <c r="E88" s="25"/>
      <c r="F88" s="38"/>
      <c r="G88" s="38"/>
      <c r="H88" s="25"/>
      <c r="I88" s="25"/>
      <c r="J88" s="25"/>
      <c r="K88" s="25"/>
      <c r="L88" s="11"/>
      <c r="M88" s="11"/>
    </row>
    <row r="89" spans="1:15" x14ac:dyDescent="0.25">
      <c r="L89" s="11"/>
      <c r="M89" s="11"/>
    </row>
    <row r="90" spans="1:15" x14ac:dyDescent="0.25">
      <c r="A90" s="18" t="s">
        <v>73</v>
      </c>
      <c r="B90" s="26">
        <f>B13+B8</f>
        <v>20765391.670000002</v>
      </c>
      <c r="C90" s="26">
        <f>C13+C8</f>
        <v>21555682.319999997</v>
      </c>
      <c r="D90" s="26">
        <f>+D58+D33+D23+D13+D8</f>
        <v>26164090.609999999</v>
      </c>
      <c r="E90" s="26">
        <f>E58+E33+E23+E13+E8</f>
        <v>24206844.039999995</v>
      </c>
      <c r="F90" s="26">
        <f>F58+F33+F23+F13+F8</f>
        <v>28567705.25</v>
      </c>
      <c r="G90" s="26">
        <f>G58+G33+G23+G13+G8</f>
        <v>40779855.810000002</v>
      </c>
      <c r="H90" s="26">
        <f>H58+H33+H23+H13+H8</f>
        <v>25669405.699999999</v>
      </c>
      <c r="I90" s="26">
        <f>I33+I23+I13+I8</f>
        <v>28336516.800000004</v>
      </c>
      <c r="J90" s="26">
        <f>J23+J13+J8</f>
        <v>24536288.410000004</v>
      </c>
      <c r="K90" s="26">
        <f>K33+K23+K13+K8</f>
        <v>23722447.729999997</v>
      </c>
      <c r="L90" s="13">
        <f>B90+C90+D90+E90+F90+G90+H90+I90+J90+K90</f>
        <v>264304228.33999997</v>
      </c>
      <c r="M90" s="32"/>
      <c r="N90" s="16"/>
    </row>
    <row r="91" spans="1:15" x14ac:dyDescent="0.25">
      <c r="A91" t="s">
        <v>76</v>
      </c>
      <c r="B91" s="27"/>
      <c r="C91" s="27"/>
      <c r="D91" s="27"/>
      <c r="E91" s="27"/>
      <c r="F91" s="27"/>
      <c r="G91" s="27"/>
      <c r="H91" s="27"/>
      <c r="I91" s="27"/>
      <c r="J91" s="27"/>
      <c r="K91" s="27"/>
    </row>
    <row r="92" spans="1:15" x14ac:dyDescent="0.25">
      <c r="A92" t="s">
        <v>74</v>
      </c>
    </row>
    <row r="93" spans="1:15" x14ac:dyDescent="0.25">
      <c r="A93" t="s">
        <v>75</v>
      </c>
    </row>
    <row r="94" spans="1:15" ht="15.75" thickBot="1" x14ac:dyDescent="0.3"/>
    <row r="95" spans="1:15" ht="31.5" x14ac:dyDescent="0.25">
      <c r="A95" s="34" t="s">
        <v>85</v>
      </c>
    </row>
    <row r="96" spans="1:15" ht="47.25" x14ac:dyDescent="0.25">
      <c r="A96" s="35" t="s">
        <v>86</v>
      </c>
    </row>
    <row r="97" spans="1:15" ht="79.5" thickBot="1" x14ac:dyDescent="0.3">
      <c r="A97" s="36" t="s">
        <v>87</v>
      </c>
    </row>
    <row r="98" spans="1:15" ht="15.75" x14ac:dyDescent="0.25">
      <c r="A98" s="37"/>
    </row>
    <row r="99" spans="1:15" ht="15.75" x14ac:dyDescent="0.25">
      <c r="A99" s="37"/>
    </row>
    <row r="100" spans="1:15" ht="15.75" x14ac:dyDescent="0.25">
      <c r="A100" s="37"/>
    </row>
    <row r="101" spans="1:15" x14ac:dyDescent="0.25">
      <c r="A101" t="s">
        <v>80</v>
      </c>
      <c r="B101" s="22" t="s">
        <v>84</v>
      </c>
    </row>
    <row r="102" spans="1:15" ht="15.75" x14ac:dyDescent="0.25">
      <c r="A102" s="30" t="s">
        <v>98</v>
      </c>
      <c r="B102" s="33" t="s">
        <v>90</v>
      </c>
      <c r="C102" s="33"/>
      <c r="D102" s="33"/>
      <c r="E102" s="33"/>
      <c r="F102" s="33"/>
      <c r="G102" s="33"/>
      <c r="H102" s="33"/>
      <c r="I102" s="33"/>
      <c r="J102" s="33"/>
      <c r="K102" s="33"/>
      <c r="L102" s="31"/>
      <c r="M102" s="31"/>
    </row>
    <row r="103" spans="1:15" x14ac:dyDescent="0.25">
      <c r="A103" t="s">
        <v>88</v>
      </c>
      <c r="B103" s="22" t="s">
        <v>89</v>
      </c>
      <c r="N103" s="19"/>
      <c r="O103" s="9"/>
    </row>
  </sheetData>
  <mergeCells count="10">
    <mergeCell ref="A1:L1"/>
    <mergeCell ref="A2:L2"/>
    <mergeCell ref="A3:L3"/>
    <mergeCell ref="A4:L4"/>
    <mergeCell ref="A5:L5"/>
    <mergeCell ref="A53:L53"/>
    <mergeCell ref="A54:L54"/>
    <mergeCell ref="A55:L55"/>
    <mergeCell ref="A56:L56"/>
    <mergeCell ref="A52:L52"/>
  </mergeCells>
  <pageMargins left="0.25" right="0.25" top="0.75" bottom="0.75" header="0.3" footer="0.3"/>
  <pageSetup scale="48" fitToHeight="0" orientation="landscape" r:id="rId1"/>
  <rowBreaks count="2" manualBreakCount="2">
    <brk id="50" max="10" man="1"/>
    <brk id="10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2025  (2)</vt:lpstr>
      <vt:lpstr>'Plantilla Ejecución 2025 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Wendy López</cp:lastModifiedBy>
  <cp:lastPrinted>2025-11-06T12:27:09Z</cp:lastPrinted>
  <dcterms:created xsi:type="dcterms:W3CDTF">2018-04-17T18:57:16Z</dcterms:created>
  <dcterms:modified xsi:type="dcterms:W3CDTF">2025-11-12T13:17:30Z</dcterms:modified>
</cp:coreProperties>
</file>